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DFC891-3F1C-4E1F-AC17-222ACDC57AA8}" xr6:coauthVersionLast="47" xr6:coauthVersionMax="47" xr10:uidLastSave="{00000000-0000-0000-0000-000000000000}"/>
  <workbookProtection workbookAlgorithmName="SHA-512" workbookHashValue="mQEpwwZnGzJrRjj4kMB6QZlYa+eoiGgwwrnKXKeYP/V9GDPWfdDQrNWfsPIf/ksVEpA+rWx665EGakNb+wPolw==" workbookSaltValue="CY8Yj0abOBgXYA2Rm9xdvw==" workbookSpinCount="100000" lockStructure="1"/>
  <bookViews>
    <workbookView xWindow="-120" yWindow="-120" windowWidth="20730" windowHeight="11040" activeTab="2" xr2:uid="{00000000-000D-0000-FFFF-FFFF00000000}"/>
  </bookViews>
  <sheets>
    <sheet name="INGRESOS" sheetId="1" r:id="rId1"/>
    <sheet name="EGRESOS" sheetId="2" r:id="rId2"/>
    <sheet name="FLUJO DE CAJA" sheetId="3" r:id="rId3"/>
    <sheet name="FLUJO DE CAJA ANUAL" sheetId="4" r:id="rId4"/>
  </sheets>
  <definedNames>
    <definedName name="_xlnm.Print_Area" localSheetId="0">INGRESOS!$A$1:$G$39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5" i="1"/>
  <c r="I7" i="2"/>
  <c r="I6" i="2"/>
  <c r="I5" i="2"/>
  <c r="I4" i="2"/>
  <c r="I3" i="2"/>
  <c r="I8" i="2" l="1"/>
  <c r="B5" i="3" s="1"/>
  <c r="D5" i="4" s="1"/>
  <c r="G16" i="1"/>
  <c r="B4" i="3" l="1"/>
  <c r="C5" i="4" s="1"/>
  <c r="E5" i="4" s="1"/>
  <c r="B6" i="3" l="1"/>
</calcChain>
</file>

<file path=xl/sharedStrings.xml><?xml version="1.0" encoding="utf-8"?>
<sst xmlns="http://schemas.openxmlformats.org/spreadsheetml/2006/main" count="98" uniqueCount="62">
  <si>
    <t>INGRESOS</t>
  </si>
  <si>
    <t>FECHA</t>
  </si>
  <si>
    <t>CLIENTE</t>
  </si>
  <si>
    <t>CONCEPTO DE VENTA</t>
  </si>
  <si>
    <t>CANTIDAD</t>
  </si>
  <si>
    <t>UND</t>
  </si>
  <si>
    <t>PRECIO UNITARIO S/</t>
  </si>
  <si>
    <t>PRECIO SUBTOTAL(S/)</t>
  </si>
  <si>
    <t>Pasaje</t>
  </si>
  <si>
    <t>PAS</t>
  </si>
  <si>
    <t>2026-06-16</t>
  </si>
  <si>
    <t>2026-06-17</t>
  </si>
  <si>
    <t>2026-06-18</t>
  </si>
  <si>
    <t>2026-06-19</t>
  </si>
  <si>
    <t>2026-06-20</t>
  </si>
  <si>
    <t>TOTAL DE INGRESOS</t>
  </si>
  <si>
    <t>EGRESOS</t>
  </si>
  <si>
    <t>N°</t>
  </si>
  <si>
    <t>PROVEEDOR</t>
  </si>
  <si>
    <t>CONCEPTO DE COSTO</t>
  </si>
  <si>
    <t>UNIDAD</t>
  </si>
  <si>
    <t>PRECIO UNITARIO</t>
  </si>
  <si>
    <t>PRECIO SUBTOTAL (S/.)</t>
  </si>
  <si>
    <t>Grifo Haquira</t>
  </si>
  <si>
    <t>Combustible</t>
  </si>
  <si>
    <t>GLB</t>
  </si>
  <si>
    <t>Terminal Arequipa</t>
  </si>
  <si>
    <t>Derecho embarque</t>
  </si>
  <si>
    <t>SERV</t>
  </si>
  <si>
    <t>Taller Russo</t>
  </si>
  <si>
    <t>Mantenimiento</t>
  </si>
  <si>
    <t>Peajes</t>
  </si>
  <si>
    <t>Peajes ruta</t>
  </si>
  <si>
    <t>Chofer</t>
  </si>
  <si>
    <t>DIA</t>
  </si>
  <si>
    <t xml:space="preserve"> </t>
  </si>
  <si>
    <t xml:space="preserve">COSTO TOTAL </t>
  </si>
  <si>
    <t>INDICADOR</t>
  </si>
  <si>
    <t>VALOR</t>
  </si>
  <si>
    <t>TOTAL INGRESOS</t>
  </si>
  <si>
    <t>TOTAL EGRESOS</t>
  </si>
  <si>
    <t>GANANCIA DEL MES</t>
  </si>
  <si>
    <t>MES</t>
  </si>
  <si>
    <t>UTILIDAD</t>
  </si>
  <si>
    <t>JUNIO</t>
  </si>
  <si>
    <t>JULIO</t>
  </si>
  <si>
    <t>AGOSTO</t>
  </si>
  <si>
    <t>SETIEMBRE</t>
  </si>
  <si>
    <t>OCTUBRE</t>
  </si>
  <si>
    <t>NOVIEMBRE</t>
  </si>
  <si>
    <t>DICIEMBRE</t>
  </si>
  <si>
    <t>UTILIDAD ANUAL</t>
  </si>
  <si>
    <t>INTERPRETACION DE INGRESOS POR FECHAS DEL MES DE JUNIO-2026</t>
  </si>
  <si>
    <t>EN LA FECHA 16 DE JUNIO DEL PRESENTE AÑO, EL INGRESO FUE LA SUMA DE 2, 326.50 SOLES, ASI COMO SE MUESTRA EN LA PRIMERA COLUMNA  DE COLOR AMARILLA</t>
  </si>
  <si>
    <t>Pasajeros Challhuahuacho-Arequipa</t>
  </si>
  <si>
    <t>EN LA FECHA 15 DE JUNIO DEL PRESENTE AÑO, EL INGRESO FUE LA SUMA DE 2, 325.00 SOLES, ASI COMO SE MUESTRA EN LA PRIMERA COLUMNA  DE COLOR AMARILLA</t>
  </si>
  <si>
    <t>EN LA COLUMNA 2 DEL GRAFICO  QUE SE ,  SE VISUALIZA EL INGRESO DE FECHA 16/06/26. EN DONDE EL INGRESO FUE LA SUMA DE 1650 SOLES</t>
  </si>
  <si>
    <t>CONCLUSION DEL INGRESO DEL MES</t>
  </si>
  <si>
    <t xml:space="preserve">EN LA FECHA 16 DE  JUNIO DEL PRESENTE AÑO, SE REGISTRO POCOS INGRESO ASI COMO SE MUESTRA EN LA COLUMA 2. EN CONSECUENCIA, DEBE  SER POR ALGUN FACTOR . POR OTRO LADO, </t>
  </si>
  <si>
    <t>EN LA FECHA 21 DE JUNIO DEL PRESNTE SE OBTUVO UN BUEN INGRESO LLEGANDO LA SUMA DE 5,250 SOLES. ESO SIGNIFICA QU ELA EMPRESA TRABAJO MANERA EFICIENTE.</t>
  </si>
  <si>
    <t>FLUJO DE CAJA</t>
  </si>
  <si>
    <t>Viaticos-SUELDO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</si>
</sst>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S/&quot;\ * #,##0.00_-;\-&quot;S/&quot;\ * #,##0.00_-;_-&quot;S/&quot;\ * &quot;-&quot;??_-;_-@_-"/>
    <numFmt numFmtId="164" formatCode="&quot;S/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name val="Arial Black"/>
      <family val="2"/>
    </font>
    <font>
      <sz val="14"/>
      <color rgb="FF00B0F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63">
    <xf numFmtId="0" fontId="0" fillId="0" borderId="0" xfId="0"/>
    <xf numFmtId="0" fontId="0" fillId="0" borderId="0" xfId="0" applyAlignment="1">
      <alignment horizontal="left" vertical="center" indent="1"/>
    </xf>
    <xf numFmtId="14" fontId="0" fillId="0" borderId="0" xfId="0" applyNumberFormat="1"/>
    <xf numFmtId="0" fontId="0" fillId="2" borderId="1" xfId="0" applyFill="1" applyBorder="1"/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3" borderId="1" xfId="0" applyFont="1" applyFill="1" applyBorder="1"/>
    <xf numFmtId="164" fontId="2" fillId="6" borderId="1" xfId="0" applyNumberFormat="1" applyFont="1" applyFill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2" borderId="1" xfId="0" applyNumberFormat="1" applyFont="1" applyFill="1" applyBorder="1"/>
    <xf numFmtId="0" fontId="2" fillId="8" borderId="1" xfId="0" applyFont="1" applyFill="1" applyBorder="1"/>
    <xf numFmtId="164" fontId="3" fillId="9" borderId="1" xfId="0" applyNumberFormat="1" applyFont="1" applyFill="1" applyBorder="1"/>
    <xf numFmtId="164" fontId="4" fillId="9" borderId="1" xfId="0" applyNumberFormat="1" applyFont="1" applyFill="1" applyBorder="1"/>
    <xf numFmtId="164" fontId="2" fillId="3" borderId="1" xfId="1" applyNumberFormat="1" applyFont="1" applyFill="1" applyBorder="1"/>
    <xf numFmtId="0" fontId="5" fillId="5" borderId="1" xfId="0" applyFont="1" applyFill="1" applyBorder="1"/>
    <xf numFmtId="14" fontId="6" fillId="0" borderId="0" xfId="0" applyNumberFormat="1" applyFont="1"/>
    <xf numFmtId="0" fontId="5" fillId="7" borderId="0" xfId="0" applyFont="1" applyFill="1"/>
    <xf numFmtId="0" fontId="2" fillId="2" borderId="1" xfId="0" applyFont="1" applyFill="1" applyBorder="1" applyAlignment="1">
      <alignment horizontal="center" textRotation="135"/>
    </xf>
    <xf numFmtId="0" fontId="2" fillId="2" borderId="1" xfId="0" applyFont="1" applyFill="1" applyBorder="1" applyAlignment="1">
      <alignment textRotation="180"/>
    </xf>
    <xf numFmtId="0" fontId="8" fillId="4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14" fontId="2" fillId="0" borderId="0" xfId="0" applyNumberFormat="1" applyFont="1" applyBorder="1"/>
    <xf numFmtId="0" fontId="2" fillId="2" borderId="7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textRotation="135"/>
    </xf>
    <xf numFmtId="0" fontId="2" fillId="9" borderId="7" xfId="0" applyFont="1" applyFill="1" applyBorder="1" applyAlignment="1">
      <alignment horizontal="center" wrapText="1"/>
    </xf>
    <xf numFmtId="0" fontId="2" fillId="12" borderId="1" xfId="0" applyFont="1" applyFill="1" applyBorder="1"/>
    <xf numFmtId="0" fontId="2" fillId="4" borderId="1" xfId="0" applyFont="1" applyFill="1" applyBorder="1" applyAlignment="1">
      <alignment horizontal="center" textRotation="180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2" borderId="0" xfId="0" applyNumberFormat="1" applyFill="1" applyAlignment="1">
      <alignment horizontal="center"/>
    </xf>
    <xf numFmtId="0" fontId="0" fillId="7" borderId="1" xfId="0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0" fillId="10" borderId="8" xfId="0" applyFill="1" applyBorder="1"/>
    <xf numFmtId="0" fontId="0" fillId="10" borderId="1" xfId="0" applyFill="1" applyBorder="1"/>
    <xf numFmtId="0" fontId="2" fillId="10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3" xfId="0" applyBorder="1"/>
    <xf numFmtId="0" fontId="7" fillId="10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PE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INGRESO</a:t>
            </a:r>
            <a:r>
              <a:rPr lang="es-P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DE VENTAS</a:t>
            </a:r>
            <a:endParaRPr lang="es-PE"/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6.5861661856103176E-2"/>
          <c:y val="0.14475071856854502"/>
          <c:w val="0.9341383381438968"/>
          <c:h val="0.70824629609337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EE5-4FE5-A8F5-0A395E5DE1E1}"/>
              </c:ext>
            </c:extLst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5-4FE5-A8F5-0A395E5DE1E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03-4902-AC6F-DECB7B4A838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603-4902-AC6F-DECB7B4A838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F603-4902-AC6F-DECB7B4A838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E5-4FE5-A8F5-0A395E5DE1E1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EE5-4FE5-A8F5-0A395E5DE1E1}"/>
              </c:ext>
            </c:extLst>
          </c:dPt>
          <c:dPt>
            <c:idx val="9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E5-4FE5-A8F5-0A395E5DE1E1}"/>
              </c:ext>
            </c:extLst>
          </c:dPt>
          <c:dLbls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INGRESOS!$A$5:$A$15</c:f>
              <c:numCache>
                <c:formatCode>m/d/yyyy</c:formatCode>
                <c:ptCount val="11"/>
                <c:pt idx="0">
                  <c:v>46188</c:v>
                </c:pt>
                <c:pt idx="1">
                  <c:v>46189</c:v>
                </c:pt>
                <c:pt idx="2">
                  <c:v>46190</c:v>
                </c:pt>
                <c:pt idx="3">
                  <c:v>46191</c:v>
                </c:pt>
                <c:pt idx="4">
                  <c:v>46192</c:v>
                </c:pt>
                <c:pt idx="5">
                  <c:v>46193</c:v>
                </c:pt>
                <c:pt idx="6">
                  <c:v>46194</c:v>
                </c:pt>
                <c:pt idx="7">
                  <c:v>46195</c:v>
                </c:pt>
                <c:pt idx="8">
                  <c:v>46196</c:v>
                </c:pt>
                <c:pt idx="9">
                  <c:v>46197</c:v>
                </c:pt>
                <c:pt idx="10">
                  <c:v>46198</c:v>
                </c:pt>
              </c:numCache>
            </c:numRef>
          </c:cat>
          <c:val>
            <c:numRef>
              <c:f>INGRESOS!$G$5:$G$15</c:f>
              <c:numCache>
                <c:formatCode>"S/"\ #,##0.00</c:formatCode>
                <c:ptCount val="11"/>
                <c:pt idx="0">
                  <c:v>2550</c:v>
                </c:pt>
                <c:pt idx="1">
                  <c:v>1650</c:v>
                </c:pt>
                <c:pt idx="2">
                  <c:v>4350</c:v>
                </c:pt>
                <c:pt idx="3">
                  <c:v>3000</c:v>
                </c:pt>
                <c:pt idx="4">
                  <c:v>2400</c:v>
                </c:pt>
                <c:pt idx="5">
                  <c:v>1950</c:v>
                </c:pt>
                <c:pt idx="6">
                  <c:v>5250</c:v>
                </c:pt>
                <c:pt idx="7">
                  <c:v>1875</c:v>
                </c:pt>
                <c:pt idx="8">
                  <c:v>3000</c:v>
                </c:pt>
                <c:pt idx="9">
                  <c:v>4650</c:v>
                </c:pt>
                <c:pt idx="10">
                  <c:v>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5-4FE5-A8F5-0A395E5DE1E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44285295"/>
        <c:axId val="1444275311"/>
      </c:barChart>
      <c:dateAx>
        <c:axId val="144428529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solidFill>
            <a:srgbClr val="FFFF00"/>
          </a:solidFill>
          <a:ln w="3810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444275311"/>
        <c:crosses val="autoZero"/>
        <c:auto val="1"/>
        <c:lblOffset val="100"/>
        <c:baseTimeUnit val="days"/>
      </c:dateAx>
      <c:valAx>
        <c:axId val="1444275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S/&quot;\ #,##0.00" sourceLinked="1"/>
        <c:majorTickMark val="none"/>
        <c:minorTickMark val="none"/>
        <c:tickLblPos val="nextTo"/>
        <c:crossAx val="1444285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92D050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PE">
                <a:solidFill>
                  <a:schemeClr val="lt1"/>
                </a:solidFill>
                <a:latin typeface="+mn-lt"/>
                <a:ea typeface="+mn-ea"/>
                <a:cs typeface="+mn-cs"/>
              </a:rPr>
              <a:t>GRAFICO</a:t>
            </a:r>
            <a:r>
              <a:rPr lang="es-PE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CIRCULAR DE EGRESOS</a:t>
            </a:r>
            <a:endParaRPr lang="es-PE"/>
          </a:p>
        </c:rich>
      </c:tx>
      <c:overlay val="0"/>
      <c:spPr>
        <a:solidFill>
          <a:schemeClr val="accent6"/>
        </a:solidFill>
        <a:ln w="12700" cap="flat" cmpd="sng" algn="ctr">
          <a:solidFill>
            <a:schemeClr val="accent6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57-4455-A870-36EC1B9829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57-4455-A870-36EC1B982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57-4455-A870-36EC1B982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57-4455-A870-36EC1B982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57-4455-A870-36EC1B98297F}"/>
              </c:ext>
            </c:extLst>
          </c:dPt>
          <c:dLbls>
            <c:spPr>
              <a:solidFill>
                <a:srgbClr val="FF0000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EGRESOS!$C$3:$C$7</c:f>
              <c:strCache>
                <c:ptCount val="5"/>
                <c:pt idx="0">
                  <c:v>2026-06-16</c:v>
                </c:pt>
                <c:pt idx="1">
                  <c:v>2026-06-17</c:v>
                </c:pt>
                <c:pt idx="2">
                  <c:v>2026-06-18</c:v>
                </c:pt>
                <c:pt idx="3">
                  <c:v>2026-06-19</c:v>
                </c:pt>
                <c:pt idx="4">
                  <c:v>2026-06-20</c:v>
                </c:pt>
              </c:strCache>
            </c:strRef>
          </c:cat>
          <c:val>
            <c:numRef>
              <c:f>EGRESOS!$I$3:$I$7</c:f>
              <c:numCache>
                <c:formatCode>"S/"\ #,##0.00</c:formatCode>
                <c:ptCount val="5"/>
                <c:pt idx="0">
                  <c:v>18000</c:v>
                </c:pt>
                <c:pt idx="1">
                  <c:v>1440</c:v>
                </c:pt>
                <c:pt idx="2">
                  <c:v>3500</c:v>
                </c:pt>
                <c:pt idx="3">
                  <c:v>3600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A-4F29-A06D-B4C3EE10AA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PE">
                <a:solidFill>
                  <a:schemeClr val="lt1"/>
                </a:solidFill>
                <a:latin typeface="+mn-lt"/>
                <a:ea typeface="+mn-ea"/>
                <a:cs typeface="+mn-cs"/>
              </a:rPr>
              <a:t>GRAFICO CIRCULAR DE EGRESOS</a:t>
            </a:r>
            <a:endParaRPr lang="es-PE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3F2-4A34-ACF4-02FE7918DB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600-4CFC-BDDD-E46410169D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600-4CFC-BDDD-E46410169D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600-4CFC-BDDD-E46410169D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600-4CFC-BDDD-E46410169DC4}"/>
              </c:ext>
            </c:extLst>
          </c:dPt>
          <c:dLbls>
            <c:spPr>
              <a:solidFill>
                <a:srgbClr val="7030A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EGRESOS!$D$3:$D$7</c:f>
              <c:strCache>
                <c:ptCount val="5"/>
                <c:pt idx="0">
                  <c:v>Grifo Haquira</c:v>
                </c:pt>
                <c:pt idx="1">
                  <c:v>Terminal Arequipa</c:v>
                </c:pt>
                <c:pt idx="2">
                  <c:v>Taller Russo</c:v>
                </c:pt>
                <c:pt idx="3">
                  <c:v>Peajes</c:v>
                </c:pt>
                <c:pt idx="4">
                  <c:v>Chofer</c:v>
                </c:pt>
              </c:strCache>
            </c:strRef>
          </c:cat>
          <c:val>
            <c:numRef>
              <c:f>EGRESOS!$I$3:$I$7</c:f>
              <c:numCache>
                <c:formatCode>"S/"\ #,##0.00</c:formatCode>
                <c:ptCount val="5"/>
                <c:pt idx="0">
                  <c:v>18000</c:v>
                </c:pt>
                <c:pt idx="1">
                  <c:v>1440</c:v>
                </c:pt>
                <c:pt idx="2">
                  <c:v>3500</c:v>
                </c:pt>
                <c:pt idx="3">
                  <c:v>3600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2-4A34-ACF4-02FE7918DBD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PE">
                <a:solidFill>
                  <a:schemeClr val="lt1"/>
                </a:solidFill>
                <a:latin typeface="+mn-lt"/>
                <a:ea typeface="+mn-ea"/>
                <a:cs typeface="+mn-cs"/>
              </a:rPr>
              <a:t>FLUJO</a:t>
            </a:r>
            <a:r>
              <a:rPr lang="es-PE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CAJA</a:t>
            </a:r>
            <a:endParaRPr lang="es-PE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729-4539-B33C-A3E5DF70D27E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729-4539-B33C-A3E5DF70D27E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729-4539-B33C-A3E5DF70D27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'FLUJO DE CAJA'!$A$4:$A$6</c:f>
              <c:strCache>
                <c:ptCount val="3"/>
                <c:pt idx="0">
                  <c:v>TOTAL INGRESOS</c:v>
                </c:pt>
                <c:pt idx="1">
                  <c:v>TOTAL EGRESOS</c:v>
                </c:pt>
                <c:pt idx="2">
                  <c:v>GANANCIA DEL MES</c:v>
                </c:pt>
              </c:strCache>
            </c:strRef>
          </c:cat>
          <c:val>
            <c:numRef>
              <c:f>'FLUJO DE CAJA'!$B$4:$B$6</c:f>
              <c:numCache>
                <c:formatCode>"S/"\ #,##0.00</c:formatCode>
                <c:ptCount val="3"/>
                <c:pt idx="0">
                  <c:v>33075</c:v>
                </c:pt>
                <c:pt idx="1">
                  <c:v>27740</c:v>
                </c:pt>
                <c:pt idx="2">
                  <c:v>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9-4539-B33C-A3E5DF70D2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B0F0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815E-41AB-875B-E150637BF4C8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815E-41AB-875B-E150637BF4C8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15E-41AB-875B-E150637BF4C8}"/>
              </c:ext>
            </c:extLst>
          </c:dPt>
          <c:dLbls>
            <c:dLbl>
              <c:idx val="0"/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815E-41AB-875B-E150637BF4C8}"/>
                </c:ext>
              </c:extLst>
            </c:dLbl>
            <c:dLbl>
              <c:idx val="1"/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815E-41AB-875B-E150637BF4C8}"/>
                </c:ext>
              </c:extLst>
            </c:dLbl>
            <c:dLbl>
              <c:idx val="2"/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15E-41AB-875B-E150637BF4C8}"/>
                </c:ext>
              </c:extLst>
            </c:dLbl>
            <c:spPr>
              <a:solidFill>
                <a:srgbClr val="FF0000"/>
              </a:solidFill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'FLUJO DE CAJA'!$A$4:$A$6</c:f>
              <c:strCache>
                <c:ptCount val="3"/>
                <c:pt idx="0">
                  <c:v>TOTAL INGRESOS</c:v>
                </c:pt>
                <c:pt idx="1">
                  <c:v>TOTAL EGRESOS</c:v>
                </c:pt>
                <c:pt idx="2">
                  <c:v>GANANCIA DEL MES</c:v>
                </c:pt>
              </c:strCache>
            </c:strRef>
          </c:cat>
          <c:val>
            <c:numRef>
              <c:f>'FLUJO DE CAJA'!$B$4:$B$6</c:f>
              <c:numCache>
                <c:formatCode>"S/"\ #,##0.00</c:formatCode>
                <c:ptCount val="3"/>
                <c:pt idx="0">
                  <c:v>33075</c:v>
                </c:pt>
                <c:pt idx="1">
                  <c:v>27740</c:v>
                </c:pt>
                <c:pt idx="2">
                  <c:v>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E-41AB-875B-E150637BF4C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12211</xdr:rowOff>
    </xdr:from>
    <xdr:to>
      <xdr:col>7</xdr:col>
      <xdr:colOff>301747</xdr:colOff>
      <xdr:row>6</xdr:row>
      <xdr:rowOff>78886</xdr:rowOff>
    </xdr:to>
    <xdr:sp macro="" textlink="">
      <xdr:nvSpPr>
        <xdr:cNvPr id="3074" name="AutoShape 2" descr="Imagen generada: Logo de transporte Russo Arequipa">
          <a:extLst>
            <a:ext uri="{FF2B5EF4-FFF2-40B4-BE49-F238E27FC236}">
              <a16:creationId xmlns:a16="http://schemas.microsoft.com/office/drawing/2014/main" id="{62BDDE9D-B1E8-43E2-95C4-63203F2680A5}"/>
            </a:ext>
          </a:extLst>
        </xdr:cNvPr>
        <xdr:cNvSpPr>
          <a:spLocks noChangeAspect="1" noChangeArrowheads="1"/>
        </xdr:cNvSpPr>
      </xdr:nvSpPr>
      <xdr:spPr bwMode="auto">
        <a:xfrm>
          <a:off x="10453078" y="3126153"/>
          <a:ext cx="304800" cy="310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440531</xdr:colOff>
      <xdr:row>0</xdr:row>
      <xdr:rowOff>36998</xdr:rowOff>
    </xdr:from>
    <xdr:to>
      <xdr:col>3</xdr:col>
      <xdr:colOff>678656</xdr:colOff>
      <xdr:row>2</xdr:row>
      <xdr:rowOff>183950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DE2754-9BD7-4F1C-980C-B2B2A994D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36998"/>
          <a:ext cx="2047875" cy="2051952"/>
        </a:xfrm>
        <a:prstGeom prst="rect">
          <a:avLst/>
        </a:prstGeom>
      </xdr:spPr>
    </xdr:pic>
    <xdr:clientData/>
  </xdr:twoCellAnchor>
  <xdr:twoCellAnchor>
    <xdr:from>
      <xdr:col>7</xdr:col>
      <xdr:colOff>192640</xdr:colOff>
      <xdr:row>3</xdr:row>
      <xdr:rowOff>995309</xdr:rowOff>
    </xdr:from>
    <xdr:to>
      <xdr:col>16</xdr:col>
      <xdr:colOff>283818</xdr:colOff>
      <xdr:row>16</xdr:row>
      <xdr:rowOff>176240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7085C6A-E6FD-4D03-8D43-2110E9234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211882</xdr:colOff>
      <xdr:row>8</xdr:row>
      <xdr:rowOff>8552</xdr:rowOff>
    </xdr:from>
    <xdr:to>
      <xdr:col>5</xdr:col>
      <xdr:colOff>1069132</xdr:colOff>
      <xdr:row>21</xdr:row>
      <xdr:rowOff>165230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4BC87-ABEB-4432-956E-AF317C201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1205204</xdr:colOff>
      <xdr:row>8</xdr:row>
      <xdr:rowOff>96027</xdr:rowOff>
    </xdr:from>
    <xdr:to>
      <xdr:col>11</xdr:col>
      <xdr:colOff>719235</xdr:colOff>
      <xdr:row>22</xdr:row>
      <xdr:rowOff>87473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9E038E-B7FB-49C0-B1CB-80338602B7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85725</xdr:rowOff>
    </xdr:from>
    <xdr:to>
      <xdr:col>14</xdr:col>
      <xdr:colOff>133350</xdr:colOff>
      <xdr:row>25</xdr:row>
      <xdr:rowOff>19049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F9C6C5D-91D3-4B7A-9059-E2808ADF2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7</xdr:row>
      <xdr:rowOff>28575</xdr:rowOff>
    </xdr:from>
    <xdr:to>
      <xdr:col>4</xdr:col>
      <xdr:colOff>733424</xdr:colOff>
      <xdr:row>25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971B706-59DE-4858-99BF-4B3709912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="80" zoomScaleNormal="80" zoomScaleSheetLayoutView="80" workbookViewId="0">
      <selection activeCell="E2" sqref="E2"/>
    </sheetView>
  </sheetViews>
  <sheetFormatPr baseColWidth="10" defaultRowHeight="15" x14ac:dyDescent="0.25"/>
  <cols>
    <col min="1" max="1" width="15.5703125" style="4" bestFit="1" customWidth="1"/>
    <col min="2" max="2" width="39.28515625" style="4" customWidth="1"/>
    <col min="3" max="3" width="27.140625" style="4" customWidth="1"/>
    <col min="4" max="4" width="15.28515625" style="29" customWidth="1"/>
    <col min="5" max="5" width="9.5703125" style="4" customWidth="1"/>
    <col min="6" max="6" width="17.28515625" style="4" customWidth="1"/>
    <col min="7" max="7" width="22.140625" style="4" customWidth="1"/>
  </cols>
  <sheetData>
    <row r="1" spans="1:11" s="4" customFormat="1" ht="75" customHeight="1" x14ac:dyDescent="0.3">
      <c r="A1" s="7"/>
      <c r="B1" s="7"/>
      <c r="C1" s="7"/>
      <c r="D1" s="36"/>
      <c r="E1" s="7"/>
      <c r="F1" s="30"/>
      <c r="G1" s="31"/>
    </row>
    <row r="2" spans="1:11" s="4" customFormat="1" ht="75" customHeight="1" x14ac:dyDescent="0.3">
      <c r="A2" s="7"/>
      <c r="B2" s="7"/>
      <c r="C2" s="7"/>
      <c r="D2" s="36"/>
      <c r="E2" s="7"/>
      <c r="F2" s="32"/>
      <c r="G2" s="32"/>
    </row>
    <row r="3" spans="1:11" ht="18.75" customHeight="1" x14ac:dyDescent="0.3">
      <c r="A3" s="7"/>
      <c r="B3" s="54" t="s">
        <v>0</v>
      </c>
      <c r="C3" s="53"/>
      <c r="D3" s="53"/>
      <c r="E3" s="7"/>
      <c r="F3" s="7"/>
      <c r="G3" s="7"/>
      <c r="H3" s="50"/>
      <c r="I3" s="50"/>
      <c r="J3" s="50"/>
      <c r="K3" s="50"/>
    </row>
    <row r="4" spans="1:11" ht="92.25" customHeight="1" x14ac:dyDescent="0.3">
      <c r="A4" s="9" t="s">
        <v>1</v>
      </c>
      <c r="B4" s="41" t="s">
        <v>2</v>
      </c>
      <c r="C4" s="42" t="s">
        <v>3</v>
      </c>
      <c r="D4" s="35" t="s">
        <v>4</v>
      </c>
      <c r="E4" s="43" t="s">
        <v>5</v>
      </c>
      <c r="F4" s="8" t="s">
        <v>6</v>
      </c>
      <c r="G4" s="8" t="s">
        <v>7</v>
      </c>
      <c r="H4" s="4" t="s">
        <v>53</v>
      </c>
    </row>
    <row r="5" spans="1:11" ht="18.75" customHeight="1" x14ac:dyDescent="0.3">
      <c r="A5" s="10">
        <v>46188</v>
      </c>
      <c r="B5" s="11" t="s">
        <v>54</v>
      </c>
      <c r="C5" s="33" t="s">
        <v>8</v>
      </c>
      <c r="D5" s="37">
        <v>34</v>
      </c>
      <c r="E5" s="11" t="s">
        <v>9</v>
      </c>
      <c r="F5" s="12">
        <v>75</v>
      </c>
      <c r="G5" s="12">
        <f>+D5*F5</f>
        <v>2550</v>
      </c>
    </row>
    <row r="6" spans="1:11" ht="18.75" customHeight="1" x14ac:dyDescent="0.3">
      <c r="A6" s="10">
        <v>46189</v>
      </c>
      <c r="B6" s="11" t="s">
        <v>54</v>
      </c>
      <c r="C6" s="33" t="s">
        <v>8</v>
      </c>
      <c r="D6" s="38">
        <v>22</v>
      </c>
      <c r="E6" s="11" t="s">
        <v>9</v>
      </c>
      <c r="F6" s="12">
        <v>75</v>
      </c>
      <c r="G6" s="12">
        <f t="shared" ref="G6:G15" si="0">+D6*F6</f>
        <v>1650</v>
      </c>
    </row>
    <row r="7" spans="1:11" ht="18.75" customHeight="1" x14ac:dyDescent="0.3">
      <c r="A7" s="10">
        <v>46190</v>
      </c>
      <c r="B7" s="11" t="s">
        <v>54</v>
      </c>
      <c r="C7" s="33" t="s">
        <v>8</v>
      </c>
      <c r="D7" s="39">
        <v>58</v>
      </c>
      <c r="E7" s="11" t="s">
        <v>9</v>
      </c>
      <c r="F7" s="12">
        <v>75</v>
      </c>
      <c r="G7" s="12">
        <f t="shared" si="0"/>
        <v>4350</v>
      </c>
    </row>
    <row r="8" spans="1:11" ht="18.75" customHeight="1" x14ac:dyDescent="0.3">
      <c r="A8" s="10">
        <v>46191</v>
      </c>
      <c r="B8" s="11" t="s">
        <v>54</v>
      </c>
      <c r="C8" s="33" t="s">
        <v>8</v>
      </c>
      <c r="D8" s="33">
        <v>40</v>
      </c>
      <c r="E8" s="11" t="s">
        <v>9</v>
      </c>
      <c r="F8" s="12">
        <v>75</v>
      </c>
      <c r="G8" s="12">
        <f t="shared" si="0"/>
        <v>3000</v>
      </c>
    </row>
    <row r="9" spans="1:11" ht="18.75" customHeight="1" x14ac:dyDescent="0.3">
      <c r="A9" s="10">
        <v>46192</v>
      </c>
      <c r="B9" s="11" t="s">
        <v>54</v>
      </c>
      <c r="C9" s="33" t="s">
        <v>8</v>
      </c>
      <c r="D9" s="37">
        <v>32</v>
      </c>
      <c r="E9" s="11" t="s">
        <v>9</v>
      </c>
      <c r="F9" s="12">
        <v>75</v>
      </c>
      <c r="G9" s="12">
        <f t="shared" si="0"/>
        <v>2400</v>
      </c>
    </row>
    <row r="10" spans="1:11" ht="18.75" customHeight="1" x14ac:dyDescent="0.3">
      <c r="A10" s="10">
        <v>46193</v>
      </c>
      <c r="B10" s="11" t="s">
        <v>54</v>
      </c>
      <c r="C10" s="33" t="s">
        <v>8</v>
      </c>
      <c r="D10" s="40">
        <v>26</v>
      </c>
      <c r="E10" s="11" t="s">
        <v>9</v>
      </c>
      <c r="F10" s="12">
        <v>75</v>
      </c>
      <c r="G10" s="12">
        <f t="shared" si="0"/>
        <v>1950</v>
      </c>
    </row>
    <row r="11" spans="1:11" ht="18.75" customHeight="1" x14ac:dyDescent="0.3">
      <c r="A11" s="10">
        <v>46194</v>
      </c>
      <c r="B11" s="11" t="s">
        <v>54</v>
      </c>
      <c r="C11" s="33" t="s">
        <v>8</v>
      </c>
      <c r="D11" s="28">
        <v>70</v>
      </c>
      <c r="E11" s="11" t="s">
        <v>9</v>
      </c>
      <c r="F11" s="12">
        <v>75</v>
      </c>
      <c r="G11" s="12">
        <f t="shared" si="0"/>
        <v>5250</v>
      </c>
    </row>
    <row r="12" spans="1:11" ht="18.75" customHeight="1" x14ac:dyDescent="0.3">
      <c r="A12" s="10">
        <v>46195</v>
      </c>
      <c r="B12" s="11" t="s">
        <v>54</v>
      </c>
      <c r="C12" s="33" t="s">
        <v>8</v>
      </c>
      <c r="D12" s="37">
        <v>25</v>
      </c>
      <c r="E12" s="11" t="s">
        <v>9</v>
      </c>
      <c r="F12" s="12">
        <v>75</v>
      </c>
      <c r="G12" s="12">
        <f t="shared" si="0"/>
        <v>1875</v>
      </c>
    </row>
    <row r="13" spans="1:11" ht="18.75" customHeight="1" x14ac:dyDescent="0.3">
      <c r="A13" s="10">
        <v>46196</v>
      </c>
      <c r="B13" s="11" t="s">
        <v>54</v>
      </c>
      <c r="C13" s="33" t="s">
        <v>8</v>
      </c>
      <c r="D13" s="33">
        <v>40</v>
      </c>
      <c r="E13" s="11" t="s">
        <v>9</v>
      </c>
      <c r="F13" s="12">
        <v>75</v>
      </c>
      <c r="G13" s="12">
        <f t="shared" si="0"/>
        <v>3000</v>
      </c>
    </row>
    <row r="14" spans="1:11" ht="18.75" customHeight="1" x14ac:dyDescent="0.3">
      <c r="A14" s="10">
        <v>46197</v>
      </c>
      <c r="B14" s="11" t="s">
        <v>54</v>
      </c>
      <c r="C14" s="33" t="s">
        <v>8</v>
      </c>
      <c r="D14" s="28">
        <v>62</v>
      </c>
      <c r="E14" s="11" t="s">
        <v>9</v>
      </c>
      <c r="F14" s="12">
        <v>75</v>
      </c>
      <c r="G14" s="12">
        <f t="shared" si="0"/>
        <v>4650</v>
      </c>
    </row>
    <row r="15" spans="1:11" ht="18.75" customHeight="1" x14ac:dyDescent="0.3">
      <c r="A15" s="10">
        <v>46198</v>
      </c>
      <c r="B15" s="11" t="s">
        <v>54</v>
      </c>
      <c r="C15" s="33" t="s">
        <v>8</v>
      </c>
      <c r="D15" s="38">
        <v>32</v>
      </c>
      <c r="E15" s="11" t="s">
        <v>9</v>
      </c>
      <c r="F15" s="12">
        <v>75</v>
      </c>
      <c r="G15" s="12">
        <f t="shared" si="0"/>
        <v>2400</v>
      </c>
    </row>
    <row r="16" spans="1:11" ht="18.75" customHeight="1" x14ac:dyDescent="0.3">
      <c r="A16" s="51" t="s">
        <v>15</v>
      </c>
      <c r="B16" s="52"/>
      <c r="C16" s="52"/>
      <c r="D16" s="52"/>
      <c r="E16" s="53"/>
      <c r="F16" s="53"/>
      <c r="G16" s="17">
        <f>SUM(G5:G15)</f>
        <v>33075</v>
      </c>
    </row>
    <row r="18" spans="1:7" x14ac:dyDescent="0.25">
      <c r="C18" s="50"/>
      <c r="D18" s="50"/>
      <c r="E18" s="50"/>
      <c r="F18" s="50"/>
    </row>
    <row r="19" spans="1:7" x14ac:dyDescent="0.25">
      <c r="B19" s="49" t="s">
        <v>52</v>
      </c>
      <c r="C19" s="49"/>
      <c r="D19" s="49"/>
      <c r="E19" s="49"/>
    </row>
    <row r="20" spans="1:7" x14ac:dyDescent="0.25">
      <c r="A20" s="4" t="s">
        <v>55</v>
      </c>
    </row>
    <row r="21" spans="1:7" ht="18.75" x14ac:dyDescent="0.3">
      <c r="A21" s="4" t="s">
        <v>56</v>
      </c>
      <c r="G21" s="34"/>
    </row>
    <row r="22" spans="1:7" x14ac:dyDescent="0.25">
      <c r="A22" s="4">
        <v>17</v>
      </c>
    </row>
    <row r="23" spans="1:7" x14ac:dyDescent="0.25">
      <c r="A23" s="4">
        <v>18</v>
      </c>
    </row>
    <row r="24" spans="1:7" x14ac:dyDescent="0.25">
      <c r="A24" s="4">
        <v>19</v>
      </c>
    </row>
    <row r="25" spans="1:7" x14ac:dyDescent="0.25">
      <c r="A25" s="4">
        <v>20</v>
      </c>
    </row>
    <row r="26" spans="1:7" x14ac:dyDescent="0.25">
      <c r="A26" s="4">
        <v>21</v>
      </c>
    </row>
    <row r="27" spans="1:7" x14ac:dyDescent="0.25">
      <c r="A27" s="4">
        <v>22</v>
      </c>
    </row>
    <row r="28" spans="1:7" x14ac:dyDescent="0.25">
      <c r="A28" s="4">
        <v>23</v>
      </c>
    </row>
    <row r="29" spans="1:7" x14ac:dyDescent="0.25">
      <c r="A29" s="4">
        <v>24</v>
      </c>
    </row>
    <row r="30" spans="1:7" x14ac:dyDescent="0.25">
      <c r="A30" s="4">
        <v>25</v>
      </c>
    </row>
    <row r="31" spans="1:7" x14ac:dyDescent="0.25">
      <c r="B31" s="49" t="s">
        <v>57</v>
      </c>
      <c r="C31" s="49"/>
      <c r="D31" s="49"/>
      <c r="E31" s="49"/>
      <c r="F31" s="49"/>
    </row>
    <row r="33" spans="2:2" x14ac:dyDescent="0.25">
      <c r="B33" s="4" t="s">
        <v>58</v>
      </c>
    </row>
    <row r="34" spans="2:2" x14ac:dyDescent="0.25">
      <c r="B34" s="4" t="s">
        <v>59</v>
      </c>
    </row>
  </sheetData>
  <sheetProtection selectLockedCells="1" selectUnlockedCells="1"/>
  <mergeCells count="6">
    <mergeCell ref="B31:F31"/>
    <mergeCell ref="H3:K3"/>
    <mergeCell ref="C18:F18"/>
    <mergeCell ref="A16:F16"/>
    <mergeCell ref="B3:D3"/>
    <mergeCell ref="B19:E19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9"/>
  <sheetViews>
    <sheetView topLeftCell="A8" zoomScale="98" zoomScaleNormal="98" workbookViewId="0">
      <selection activeCell="F2" sqref="F2"/>
    </sheetView>
  </sheetViews>
  <sheetFormatPr baseColWidth="10" defaultRowHeight="15" x14ac:dyDescent="0.25"/>
  <cols>
    <col min="2" max="2" width="3.140625" style="4" bestFit="1" customWidth="1"/>
    <col min="3" max="3" width="14.7109375" style="4" bestFit="1" customWidth="1"/>
    <col min="4" max="4" width="23.5703125" style="4" customWidth="1"/>
    <col min="5" max="5" width="24.42578125" style="4" customWidth="1"/>
    <col min="6" max="6" width="20" style="29" customWidth="1"/>
    <col min="7" max="7" width="11.140625" style="4" customWidth="1"/>
    <col min="8" max="8" width="15.42578125" style="4" customWidth="1"/>
    <col min="9" max="9" width="14.42578125" style="4" customWidth="1"/>
  </cols>
  <sheetData>
    <row r="1" spans="2:12" ht="22.5" customHeight="1" x14ac:dyDescent="0.45">
      <c r="C1" s="7"/>
      <c r="D1" s="7"/>
      <c r="E1" s="60" t="s">
        <v>16</v>
      </c>
      <c r="F1" s="56"/>
      <c r="G1" s="57"/>
      <c r="H1" s="24"/>
      <c r="I1" s="7"/>
    </row>
    <row r="2" spans="2:12" ht="69" customHeight="1" x14ac:dyDescent="0.3">
      <c r="B2" s="5" t="s">
        <v>17</v>
      </c>
      <c r="C2" s="26" t="s">
        <v>1</v>
      </c>
      <c r="D2" s="25" t="s">
        <v>18</v>
      </c>
      <c r="E2" s="9" t="s">
        <v>19</v>
      </c>
      <c r="F2" s="44" t="s">
        <v>4</v>
      </c>
      <c r="G2" s="9" t="s">
        <v>20</v>
      </c>
      <c r="H2" s="8" t="s">
        <v>21</v>
      </c>
      <c r="I2" s="8" t="s">
        <v>22</v>
      </c>
      <c r="J2" s="58"/>
      <c r="K2" s="59"/>
      <c r="L2" s="48"/>
    </row>
    <row r="3" spans="2:12" ht="18.75" customHeight="1" x14ac:dyDescent="0.3">
      <c r="B3" s="5">
        <v>1</v>
      </c>
      <c r="C3" s="10" t="s">
        <v>10</v>
      </c>
      <c r="D3" s="11" t="s">
        <v>23</v>
      </c>
      <c r="E3" s="27" t="s">
        <v>24</v>
      </c>
      <c r="F3" s="28">
        <v>40</v>
      </c>
      <c r="G3" s="11" t="s">
        <v>25</v>
      </c>
      <c r="H3" s="12">
        <v>450</v>
      </c>
      <c r="I3" s="15">
        <f>F3*H3</f>
        <v>18000</v>
      </c>
    </row>
    <row r="4" spans="2:12" ht="18.75" customHeight="1" x14ac:dyDescent="0.3">
      <c r="B4" s="5">
        <v>2</v>
      </c>
      <c r="C4" s="10" t="s">
        <v>11</v>
      </c>
      <c r="D4" s="11" t="s">
        <v>26</v>
      </c>
      <c r="E4" s="13" t="s">
        <v>27</v>
      </c>
      <c r="F4" s="28">
        <v>18</v>
      </c>
      <c r="G4" s="11" t="s">
        <v>28</v>
      </c>
      <c r="H4" s="12">
        <v>80</v>
      </c>
      <c r="I4" s="15">
        <f>F4*H4</f>
        <v>1440</v>
      </c>
    </row>
    <row r="5" spans="2:12" ht="18.75" customHeight="1" x14ac:dyDescent="0.3">
      <c r="B5" s="5">
        <v>3</v>
      </c>
      <c r="C5" s="10" t="s">
        <v>12</v>
      </c>
      <c r="D5" s="11" t="s">
        <v>29</v>
      </c>
      <c r="E5" s="22" t="s">
        <v>30</v>
      </c>
      <c r="F5" s="28">
        <v>14</v>
      </c>
      <c r="G5" s="11" t="s">
        <v>28</v>
      </c>
      <c r="H5" s="12">
        <v>250</v>
      </c>
      <c r="I5" s="15">
        <f>F5*H5</f>
        <v>3500</v>
      </c>
    </row>
    <row r="6" spans="2:12" ht="18.75" customHeight="1" x14ac:dyDescent="0.3">
      <c r="B6" s="5">
        <v>4</v>
      </c>
      <c r="C6" s="10" t="s">
        <v>13</v>
      </c>
      <c r="D6" s="11" t="s">
        <v>31</v>
      </c>
      <c r="E6" s="11" t="s">
        <v>32</v>
      </c>
      <c r="F6" s="28">
        <v>30</v>
      </c>
      <c r="G6" s="11" t="s">
        <v>28</v>
      </c>
      <c r="H6" s="12">
        <v>120</v>
      </c>
      <c r="I6" s="15">
        <f>F6*H6</f>
        <v>3600</v>
      </c>
    </row>
    <row r="7" spans="2:12" ht="56.25" customHeight="1" x14ac:dyDescent="0.3">
      <c r="B7" s="5">
        <v>5</v>
      </c>
      <c r="C7" s="10" t="s">
        <v>14</v>
      </c>
      <c r="D7" s="11" t="s">
        <v>33</v>
      </c>
      <c r="E7" s="16" t="s">
        <v>61</v>
      </c>
      <c r="F7" s="28">
        <v>10</v>
      </c>
      <c r="G7" s="16" t="s">
        <v>34</v>
      </c>
      <c r="H7" s="12">
        <v>120</v>
      </c>
      <c r="I7" s="15">
        <f>F7*H7</f>
        <v>1200</v>
      </c>
      <c r="J7" t="s">
        <v>35</v>
      </c>
    </row>
    <row r="8" spans="2:12" ht="18.75" customHeight="1" x14ac:dyDescent="0.3">
      <c r="B8" s="5"/>
      <c r="C8" s="55" t="s">
        <v>36</v>
      </c>
      <c r="D8" s="56"/>
      <c r="E8" s="56"/>
      <c r="F8" s="56"/>
      <c r="G8" s="56"/>
      <c r="H8" s="57"/>
      <c r="I8" s="21">
        <f>SUM(I3:I7)</f>
        <v>27740</v>
      </c>
    </row>
    <row r="9" spans="2:12" x14ac:dyDescent="0.25">
      <c r="C9" s="23"/>
    </row>
    <row r="10" spans="2:12" x14ac:dyDescent="0.25">
      <c r="C10" s="2"/>
      <c r="G10"/>
    </row>
    <row r="11" spans="2:12" x14ac:dyDescent="0.25">
      <c r="C11" s="2"/>
    </row>
    <row r="12" spans="2:12" x14ac:dyDescent="0.25">
      <c r="C12" s="2"/>
    </row>
    <row r="13" spans="2:12" x14ac:dyDescent="0.25">
      <c r="C13" s="2"/>
      <c r="F13" s="45"/>
      <c r="G13" s="46"/>
    </row>
    <row r="14" spans="2:12" x14ac:dyDescent="0.25">
      <c r="C14" s="2"/>
      <c r="F14" s="47"/>
    </row>
    <row r="15" spans="2:12" x14ac:dyDescent="0.25">
      <c r="C15" s="2"/>
    </row>
    <row r="16" spans="2:12" x14ac:dyDescent="0.25">
      <c r="C16" s="2"/>
    </row>
    <row r="17" spans="3:7" x14ac:dyDescent="0.25">
      <c r="C17" s="2"/>
    </row>
    <row r="18" spans="3:7" x14ac:dyDescent="0.25">
      <c r="C18" s="2"/>
    </row>
    <row r="19" spans="3:7" x14ac:dyDescent="0.25">
      <c r="C19" s="2"/>
    </row>
    <row r="20" spans="3:7" x14ac:dyDescent="0.25">
      <c r="C20" s="2"/>
    </row>
    <row r="21" spans="3:7" x14ac:dyDescent="0.25">
      <c r="C21" s="2"/>
      <c r="G21"/>
    </row>
    <row r="22" spans="3:7" x14ac:dyDescent="0.25">
      <c r="C22" s="2"/>
    </row>
    <row r="23" spans="3:7" x14ac:dyDescent="0.25">
      <c r="C23" s="2"/>
    </row>
    <row r="24" spans="3:7" x14ac:dyDescent="0.25">
      <c r="C24" s="2"/>
    </row>
    <row r="25" spans="3:7" x14ac:dyDescent="0.25">
      <c r="C25" s="2"/>
    </row>
    <row r="26" spans="3:7" x14ac:dyDescent="0.25">
      <c r="C26" s="2"/>
    </row>
    <row r="27" spans="3:7" x14ac:dyDescent="0.25">
      <c r="C27" s="2"/>
    </row>
    <row r="28" spans="3:7" x14ac:dyDescent="0.25">
      <c r="C28" s="2"/>
    </row>
    <row r="29" spans="3:7" x14ac:dyDescent="0.25">
      <c r="C29" s="2"/>
    </row>
  </sheetData>
  <mergeCells count="3">
    <mergeCell ref="C8:H8"/>
    <mergeCell ref="J2:K2"/>
    <mergeCell ref="E1:G1"/>
  </mergeCells>
  <pageMargins left="0.7" right="0.7" top="0.75" bottom="0.75" header="0.3" footer="0.3"/>
  <pageSetup orientation="portrait" horizontalDpi="4294967293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abSelected="1" zoomScaleNormal="100" workbookViewId="0">
      <selection activeCell="G4" sqref="G4"/>
    </sheetView>
  </sheetViews>
  <sheetFormatPr baseColWidth="10" defaultRowHeight="15" x14ac:dyDescent="0.25"/>
  <cols>
    <col min="1" max="1" width="27" style="4" customWidth="1"/>
    <col min="2" max="2" width="15.5703125" style="4" bestFit="1" customWidth="1"/>
  </cols>
  <sheetData>
    <row r="1" spans="1:5" s="4" customFormat="1" x14ac:dyDescent="0.25"/>
    <row r="2" spans="1:5" x14ac:dyDescent="0.25">
      <c r="B2" s="49" t="s">
        <v>60</v>
      </c>
      <c r="C2" s="49"/>
      <c r="D2" s="49"/>
      <c r="E2" s="49"/>
    </row>
    <row r="3" spans="1:5" ht="18.75" customHeight="1" x14ac:dyDescent="0.3">
      <c r="A3" s="18" t="s">
        <v>37</v>
      </c>
      <c r="B3" s="18" t="s">
        <v>38</v>
      </c>
    </row>
    <row r="4" spans="1:5" ht="18.75" customHeight="1" x14ac:dyDescent="0.3">
      <c r="A4" s="11" t="s">
        <v>39</v>
      </c>
      <c r="B4" s="17">
        <f>INGRESOS!$G$16</f>
        <v>33075</v>
      </c>
    </row>
    <row r="5" spans="1:5" ht="18.75" customHeight="1" x14ac:dyDescent="0.3">
      <c r="A5" s="11" t="s">
        <v>40</v>
      </c>
      <c r="B5" s="14">
        <f>EGRESOS!I8</f>
        <v>27740</v>
      </c>
    </row>
    <row r="6" spans="1:5" ht="18.75" customHeight="1" x14ac:dyDescent="0.3">
      <c r="A6" s="11" t="s">
        <v>41</v>
      </c>
      <c r="B6" s="19">
        <f>B4-B5</f>
        <v>5335</v>
      </c>
    </row>
    <row r="11" spans="1:5" x14ac:dyDescent="0.25">
      <c r="B11" s="1"/>
    </row>
    <row r="12" spans="1:5" x14ac:dyDescent="0.25">
      <c r="B12" s="1"/>
    </row>
    <row r="13" spans="1:5" x14ac:dyDescent="0.25">
      <c r="B13" s="1"/>
    </row>
    <row r="14" spans="1:5" x14ac:dyDescent="0.25">
      <c r="B14" s="1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78" footer="0.31496062992125978"/>
  <pageSetup scale="64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E12"/>
  <sheetViews>
    <sheetView workbookViewId="0">
      <selection activeCell="I5" sqref="I5"/>
    </sheetView>
  </sheetViews>
  <sheetFormatPr baseColWidth="10" defaultRowHeight="15" x14ac:dyDescent="0.25"/>
  <cols>
    <col min="3" max="3" width="15.85546875" style="4" bestFit="1" customWidth="1"/>
    <col min="4" max="4" width="14.85546875" style="4" bestFit="1" customWidth="1"/>
  </cols>
  <sheetData>
    <row r="4" spans="2:5" x14ac:dyDescent="0.25">
      <c r="B4" s="3" t="s">
        <v>42</v>
      </c>
      <c r="C4" s="3" t="s">
        <v>39</v>
      </c>
      <c r="D4" s="3" t="s">
        <v>40</v>
      </c>
      <c r="E4" s="3" t="s">
        <v>43</v>
      </c>
    </row>
    <row r="5" spans="2:5" x14ac:dyDescent="0.25">
      <c r="B5" s="5" t="s">
        <v>44</v>
      </c>
      <c r="C5" s="6">
        <f>'FLUJO DE CAJA'!B4</f>
        <v>33075</v>
      </c>
      <c r="D5" s="6">
        <f>'FLUJO DE CAJA'!B5</f>
        <v>27740</v>
      </c>
      <c r="E5" s="20">
        <f>C5-D5</f>
        <v>5335</v>
      </c>
    </row>
    <row r="6" spans="2:5" x14ac:dyDescent="0.25">
      <c r="B6" s="5" t="s">
        <v>45</v>
      </c>
      <c r="C6" s="5"/>
      <c r="D6" s="5"/>
      <c r="E6" s="5"/>
    </row>
    <row r="7" spans="2:5" x14ac:dyDescent="0.25">
      <c r="B7" s="5" t="s">
        <v>46</v>
      </c>
      <c r="C7" s="5"/>
      <c r="D7" s="5"/>
      <c r="E7" s="5"/>
    </row>
    <row r="8" spans="2:5" x14ac:dyDescent="0.25">
      <c r="B8" s="5" t="s">
        <v>47</v>
      </c>
      <c r="C8" s="5"/>
      <c r="D8" s="5"/>
      <c r="E8" s="5"/>
    </row>
    <row r="9" spans="2:5" x14ac:dyDescent="0.25">
      <c r="B9" s="5" t="s">
        <v>48</v>
      </c>
      <c r="C9" s="5"/>
      <c r="D9" s="5"/>
      <c r="E9" s="5"/>
    </row>
    <row r="10" spans="2:5" x14ac:dyDescent="0.25">
      <c r="B10" s="5" t="s">
        <v>49</v>
      </c>
      <c r="C10" s="5"/>
      <c r="D10" s="5"/>
      <c r="E10" s="5"/>
    </row>
    <row r="11" spans="2:5" x14ac:dyDescent="0.25">
      <c r="B11" s="5" t="s">
        <v>50</v>
      </c>
      <c r="C11" s="5"/>
      <c r="D11" s="5"/>
      <c r="E11" s="5"/>
    </row>
    <row r="12" spans="2:5" x14ac:dyDescent="0.25">
      <c r="B12" s="61" t="s">
        <v>51</v>
      </c>
      <c r="C12" s="62"/>
      <c r="D12" s="62"/>
    </row>
  </sheetData>
  <mergeCells count="1"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INGRESOS</vt:lpstr>
      <vt:lpstr>EGRESOS</vt:lpstr>
      <vt:lpstr>FLUJO DE CAJA</vt:lpstr>
      <vt:lpstr>FLUJO DE CAJA ANUAL</vt:lpstr>
      <vt:lpstr>INGRESOS!Área_de_impresión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2026-07-07T11:32:34Z</cp:lastPrinted>
  <dcterms:created xsi:type="dcterms:W3CDTF">2025-06-19T00:19:59Z</dcterms:created>
  <dcterms:modified xsi:type="dcterms:W3CDTF">2026-07-31T15:56:41Z</dcterms:modified>
</cp:coreProperties>
</file>